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showVerticalScroll="0" showSheetTabs="0" xWindow="2430" yWindow="30" windowWidth="6870" windowHeight="6240" activeTab="0"/>
  </bookViews>
  <sheets>
    <sheet name="MENU" sheetId="1" r:id="rId1"/>
    <sheet name="FILETE" sheetId="2" r:id="rId2"/>
    <sheet name="V" sheetId="3" r:id="rId3"/>
    <sheet name="MEIO V" sheetId="4" r:id="rId4"/>
    <sheet name="X" sheetId="5" r:id="rId5"/>
    <sheet name="K" sheetId="6" r:id="rId6"/>
    <sheet name="Diálog1" sheetId="7" r:id="rId7"/>
    <sheet name="Plan7" sheetId="8" r:id="rId8"/>
    <sheet name="Plan8" sheetId="9" r:id="rId9"/>
    <sheet name="Plan9" sheetId="10" r:id="rId10"/>
    <sheet name="Plan10" sheetId="11" r:id="rId11"/>
    <sheet name="Plan11" sheetId="12" r:id="rId12"/>
    <sheet name="Plan12" sheetId="13" r:id="rId13"/>
    <sheet name="Plan13" sheetId="14" r:id="rId14"/>
    <sheet name="Plan14" sheetId="15" r:id="rId15"/>
    <sheet name="Plan15" sheetId="16" r:id="rId16"/>
    <sheet name="Plan16" sheetId="17" r:id="rId17"/>
  </sheets>
  <definedNames/>
  <calcPr fullCalcOnLoad="1"/>
</workbook>
</file>

<file path=xl/sharedStrings.xml><?xml version="1.0" encoding="utf-8"?>
<sst xmlns="http://schemas.openxmlformats.org/spreadsheetml/2006/main" count="201" uniqueCount="54">
  <si>
    <t xml:space="preserve"> ESCOLHA O TIPO DE CHANFRO</t>
  </si>
  <si>
    <t xml:space="preserve">   GEC-ALSTHOM - MECÂNICA PESADA S.A. - ENGENHARIA INDUSTRIAL - Augusto Cesar Ferreira</t>
  </si>
  <si>
    <t>ELETRODO</t>
  </si>
  <si>
    <t>PERNA..............................................</t>
  </si>
  <si>
    <t>A=</t>
  </si>
  <si>
    <t>mm</t>
  </si>
  <si>
    <t>B=</t>
  </si>
  <si>
    <t>COMPRIMENTO...................................</t>
  </si>
  <si>
    <t>L=</t>
  </si>
  <si>
    <t>TAXA DE DEPOSIÇÃO..........................................</t>
  </si>
  <si>
    <t xml:space="preserve"> </t>
  </si>
  <si>
    <t>Kg/h</t>
  </si>
  <si>
    <t>RENDIMENTO CONSUMIVEL................................</t>
  </si>
  <si>
    <t>ÁREA.............................................................................</t>
  </si>
  <si>
    <t>mm²</t>
  </si>
  <si>
    <t>VOLUME DE SOLDA.............................................</t>
  </si>
  <si>
    <t>m³</t>
  </si>
  <si>
    <t>QT. DE CONSUMÍVEL.........</t>
  </si>
  <si>
    <t>Kg</t>
  </si>
  <si>
    <t>TEMPO DE SOLDAGEM.....</t>
  </si>
  <si>
    <t>h</t>
  </si>
  <si>
    <t xml:space="preserve">                                                                                   </t>
  </si>
  <si>
    <t>ANGULO.............................................</t>
  </si>
  <si>
    <t>º</t>
  </si>
  <si>
    <t>ABERTURA........................................</t>
  </si>
  <si>
    <t>a=</t>
  </si>
  <si>
    <t>REFORÇO..........................................</t>
  </si>
  <si>
    <t>r=</t>
  </si>
  <si>
    <t>ESPESSURA .......................................</t>
  </si>
  <si>
    <t>e=</t>
  </si>
  <si>
    <t>NARIZ................................................</t>
  </si>
  <si>
    <t>n=</t>
  </si>
  <si>
    <t>GOIVAGEM</t>
  </si>
  <si>
    <t>MIG-MAG</t>
  </si>
  <si>
    <t>ANGULO...........................................</t>
  </si>
  <si>
    <t>ABERTURA.......................................</t>
  </si>
  <si>
    <t xml:space="preserve">REFORÇO......................................... </t>
  </si>
  <si>
    <t>ESPESSURA.....................................</t>
  </si>
  <si>
    <t>COMPRIMENTO................................</t>
  </si>
  <si>
    <t>NARIZ...............................................</t>
  </si>
  <si>
    <t>TAXA DE DEPOSIÇÃO................................................................</t>
  </si>
  <si>
    <t>RENDIMENTO CONSUMIVEL..........................</t>
  </si>
  <si>
    <t>NÃO</t>
  </si>
  <si>
    <t>ÁREA............................................................................</t>
  </si>
  <si>
    <t>ANGULO DO LADO MAIOR.................</t>
  </si>
  <si>
    <t xml:space="preserve">ANGULO DO LADO MENOR............... </t>
  </si>
  <si>
    <t>ESPESSURA ....................................</t>
  </si>
  <si>
    <t>COMPRIMENTO.................................</t>
  </si>
  <si>
    <t>DIVISÃO</t>
  </si>
  <si>
    <t xml:space="preserve">X </t>
  </si>
  <si>
    <t xml:space="preserve">ANGULO DO LADO MAIOR............... </t>
  </si>
  <si>
    <t xml:space="preserve">ANGULO DO LADO MENOR.............. </t>
  </si>
  <si>
    <t>REFORÇO.........................................</t>
  </si>
  <si>
    <t>TUBULAR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</si>
</sst>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Helv"/>
      <family val="2"/>
    </font>
    <font>
      <sz val="14"/>
      <color indexed="10"/>
      <name val="Arial"/>
      <family val="2"/>
    </font>
    <font>
      <b/>
      <i/>
      <sz val="10"/>
      <color indexed="10"/>
      <name val="Arial"/>
      <family val="0"/>
    </font>
    <font>
      <b/>
      <sz val="14"/>
      <color indexed="12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8"/>
      <color indexed="19"/>
      <name val="Arial"/>
      <family val="0"/>
    </font>
    <font>
      <b/>
      <i/>
      <u val="single"/>
      <sz val="16"/>
      <color indexed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sz val="8"/>
      <name val="Arial"/>
      <family val="2"/>
    </font>
    <font>
      <b/>
      <i/>
      <sz val="8"/>
      <color indexed="12"/>
      <name val="Arial"/>
      <family val="2"/>
    </font>
    <font>
      <sz val="10"/>
      <color indexed="16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0" fillId="0" borderId="17" xfId="0" applyFont="1" applyBorder="1" applyAlignment="1">
      <alignment/>
    </xf>
    <xf numFmtId="0" fontId="12" fillId="33" borderId="0" xfId="0" applyFont="1" applyFill="1" applyAlignment="1">
      <alignment/>
    </xf>
    <xf numFmtId="190" fontId="5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9" fillId="33" borderId="18" xfId="0" applyFont="1" applyFill="1" applyBorder="1" applyAlignment="1" applyProtection="1">
      <alignment horizontal="right"/>
      <protection locked="0"/>
    </xf>
    <xf numFmtId="0" fontId="0" fillId="34" borderId="18" xfId="0" applyFill="1" applyBorder="1" applyAlignment="1" applyProtection="1">
      <alignment/>
      <protection locked="0"/>
    </xf>
    <xf numFmtId="190" fontId="5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2" fillId="33" borderId="0" xfId="0" applyFont="1" applyFill="1" applyAlignment="1">
      <alignment/>
    </xf>
    <xf numFmtId="0" fontId="14" fillId="0" borderId="13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16" fontId="0" fillId="0" borderId="0" xfId="0" applyNumberForma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17" fillId="0" borderId="17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9" fillId="33" borderId="23" xfId="0" applyFont="1" applyFill="1" applyBorder="1" applyAlignment="1" applyProtection="1">
      <alignment horizontal="right"/>
      <protection locked="0"/>
    </xf>
    <xf numFmtId="0" fontId="9" fillId="33" borderId="24" xfId="0" applyFont="1" applyFill="1" applyBorder="1" applyAlignment="1" applyProtection="1">
      <alignment horizontal="right"/>
      <protection locked="0"/>
    </xf>
    <xf numFmtId="0" fontId="13" fillId="0" borderId="22" xfId="0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13</xdr:row>
      <xdr:rowOff>0</xdr:rowOff>
    </xdr:from>
    <xdr:to>
      <xdr:col>10</xdr:col>
      <xdr:colOff>9525</xdr:colOff>
      <xdr:row>22</xdr:row>
      <xdr:rowOff>9525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352675"/>
          <a:ext cx="23145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419100</xdr:colOff>
      <xdr:row>13</xdr:row>
      <xdr:rowOff>0</xdr:rowOff>
    </xdr:from>
    <xdr:to>
      <xdr:col>6</xdr:col>
      <xdr:colOff>9525</xdr:colOff>
      <xdr:row>22</xdr:row>
      <xdr:rowOff>9525</xdr:rowOff>
    </xdr:to>
    <xdr:pic>
      <xdr:nvPicPr>
        <xdr:cNvPr id="2" name="Figur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352675"/>
          <a:ext cx="22955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10</xdr:col>
      <xdr:colOff>9525</xdr:colOff>
      <xdr:row>32</xdr:row>
      <xdr:rowOff>9525</xdr:rowOff>
    </xdr:to>
    <xdr:pic>
      <xdr:nvPicPr>
        <xdr:cNvPr id="3" name="Figura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3971925"/>
          <a:ext cx="23241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409575</xdr:colOff>
      <xdr:row>23</xdr:row>
      <xdr:rowOff>0</xdr:rowOff>
    </xdr:from>
    <xdr:to>
      <xdr:col>6</xdr:col>
      <xdr:colOff>9525</xdr:colOff>
      <xdr:row>32</xdr:row>
      <xdr:rowOff>19050</xdr:rowOff>
    </xdr:to>
    <xdr:pic>
      <xdr:nvPicPr>
        <xdr:cNvPr id="4" name="Figura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3971925"/>
          <a:ext cx="23050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19</xdr:row>
      <xdr:rowOff>95250</xdr:rowOff>
    </xdr:from>
    <xdr:to>
      <xdr:col>1</xdr:col>
      <xdr:colOff>752475</xdr:colOff>
      <xdr:row>20</xdr:row>
      <xdr:rowOff>152400</xdr:rowOff>
    </xdr:to>
    <xdr:sp>
      <xdr:nvSpPr>
        <xdr:cNvPr id="1" name="Line 18"/>
        <xdr:cNvSpPr>
          <a:spLocks/>
        </xdr:cNvSpPr>
      </xdr:nvSpPr>
      <xdr:spPr>
        <a:xfrm flipV="1">
          <a:off x="1104900" y="3305175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20</xdr:row>
      <xdr:rowOff>152400</xdr:rowOff>
    </xdr:from>
    <xdr:to>
      <xdr:col>1</xdr:col>
      <xdr:colOff>762000</xdr:colOff>
      <xdr:row>21</xdr:row>
      <xdr:rowOff>142875</xdr:rowOff>
    </xdr:to>
    <xdr:sp>
      <xdr:nvSpPr>
        <xdr:cNvPr id="2" name="Line 20"/>
        <xdr:cNvSpPr>
          <a:spLocks/>
        </xdr:cNvSpPr>
      </xdr:nvSpPr>
      <xdr:spPr>
        <a:xfrm>
          <a:off x="1104900" y="3590925"/>
          <a:ext cx="171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19</xdr:row>
      <xdr:rowOff>95250</xdr:rowOff>
    </xdr:from>
    <xdr:to>
      <xdr:col>1</xdr:col>
      <xdr:colOff>752475</xdr:colOff>
      <xdr:row>20</xdr:row>
      <xdr:rowOff>152400</xdr:rowOff>
    </xdr:to>
    <xdr:sp>
      <xdr:nvSpPr>
        <xdr:cNvPr id="1" name="Line 12"/>
        <xdr:cNvSpPr>
          <a:spLocks/>
        </xdr:cNvSpPr>
      </xdr:nvSpPr>
      <xdr:spPr>
        <a:xfrm flipV="1">
          <a:off x="1104900" y="3276600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20</xdr:row>
      <xdr:rowOff>152400</xdr:rowOff>
    </xdr:from>
    <xdr:to>
      <xdr:col>1</xdr:col>
      <xdr:colOff>762000</xdr:colOff>
      <xdr:row>21</xdr:row>
      <xdr:rowOff>142875</xdr:rowOff>
    </xdr:to>
    <xdr:sp>
      <xdr:nvSpPr>
        <xdr:cNvPr id="2" name="Line 13"/>
        <xdr:cNvSpPr>
          <a:spLocks/>
        </xdr:cNvSpPr>
      </xdr:nvSpPr>
      <xdr:spPr>
        <a:xfrm>
          <a:off x="1104900" y="3562350"/>
          <a:ext cx="171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33"/>
  <sheetViews>
    <sheetView showGridLines="0" showRowColHeaders="0" showZeros="0" tabSelected="1" showOutlineSymbols="0" zoomScale="72" zoomScaleNormal="72" zoomScalePageLayoutView="0" workbookViewId="0" topLeftCell="A1">
      <selection activeCell="Q19" sqref="Q19"/>
    </sheetView>
  </sheetViews>
  <sheetFormatPr defaultColWidth="11.57421875" defaultRowHeight="12.75"/>
  <cols>
    <col min="1" max="4" width="11.57421875" style="0" customWidth="1"/>
    <col min="5" max="5" width="5.8515625" style="0" customWidth="1"/>
  </cols>
  <sheetData>
    <row r="1" ht="13.5" thickBot="1"/>
    <row r="2" spans="3:14" s="34" customFormat="1" ht="13.5" thickBot="1">
      <c r="C2" s="35"/>
      <c r="D2" s="36"/>
      <c r="E2" s="36"/>
      <c r="F2" s="36"/>
      <c r="G2" s="36"/>
      <c r="H2" s="36"/>
      <c r="I2" s="36"/>
      <c r="J2" s="36"/>
      <c r="K2" s="37"/>
      <c r="N2"/>
    </row>
    <row r="3" spans="3:11" ht="30.75" thickBot="1">
      <c r="C3" s="4"/>
      <c r="D3" s="38" t="s">
        <v>0</v>
      </c>
      <c r="E3" s="39"/>
      <c r="F3" s="39"/>
      <c r="G3" s="39"/>
      <c r="H3" s="39"/>
      <c r="I3" s="39"/>
      <c r="J3" s="40"/>
      <c r="K3" s="6"/>
    </row>
    <row r="4" spans="3:11" ht="12.75">
      <c r="C4" s="4"/>
      <c r="D4" s="5"/>
      <c r="E4" s="5"/>
      <c r="F4" s="5"/>
      <c r="G4" s="5"/>
      <c r="H4" s="5"/>
      <c r="I4" s="5"/>
      <c r="J4" s="5"/>
      <c r="K4" s="6"/>
    </row>
    <row r="5" spans="3:11" ht="12.75">
      <c r="C5" s="4"/>
      <c r="D5" s="5"/>
      <c r="E5" s="5"/>
      <c r="F5" s="5"/>
      <c r="G5" s="5"/>
      <c r="H5" s="5"/>
      <c r="I5" s="5"/>
      <c r="J5" s="5"/>
      <c r="K5" s="6"/>
    </row>
    <row r="6" spans="3:11" ht="12.75">
      <c r="C6" s="4"/>
      <c r="D6" s="5"/>
      <c r="E6" s="5"/>
      <c r="F6" s="5"/>
      <c r="G6" s="5"/>
      <c r="H6" s="5"/>
      <c r="I6" s="5"/>
      <c r="J6" s="5"/>
      <c r="K6" s="6"/>
    </row>
    <row r="7" spans="3:11" ht="12.75">
      <c r="C7" s="4"/>
      <c r="D7" s="5"/>
      <c r="E7" s="5"/>
      <c r="F7" s="5"/>
      <c r="G7" s="5"/>
      <c r="H7" s="5"/>
      <c r="I7" s="5"/>
      <c r="J7" s="5"/>
      <c r="K7" s="6"/>
    </row>
    <row r="8" spans="3:11" ht="12.75">
      <c r="C8" s="4"/>
      <c r="D8" s="5"/>
      <c r="E8" s="5"/>
      <c r="F8" s="5"/>
      <c r="G8" s="5"/>
      <c r="H8" s="5"/>
      <c r="I8" s="5"/>
      <c r="J8" s="5"/>
      <c r="K8" s="6"/>
    </row>
    <row r="9" spans="3:11" ht="12.75">
      <c r="C9" s="4"/>
      <c r="D9" s="5"/>
      <c r="E9" s="5"/>
      <c r="F9" s="5"/>
      <c r="G9" s="5"/>
      <c r="H9" s="5"/>
      <c r="I9" s="5"/>
      <c r="J9" s="5"/>
      <c r="K9" s="6"/>
    </row>
    <row r="10" spans="3:11" ht="12.75">
      <c r="C10" s="4"/>
      <c r="D10" s="5"/>
      <c r="E10" s="5"/>
      <c r="F10" s="5"/>
      <c r="G10" s="5"/>
      <c r="H10" s="5"/>
      <c r="I10" s="5"/>
      <c r="J10" s="5"/>
      <c r="K10" s="6"/>
    </row>
    <row r="11" spans="3:11" ht="12.75">
      <c r="C11" s="4"/>
      <c r="D11" s="5"/>
      <c r="E11" s="5"/>
      <c r="F11" s="5"/>
      <c r="G11" s="5"/>
      <c r="H11" s="5"/>
      <c r="I11" s="5"/>
      <c r="J11" s="5"/>
      <c r="K11" s="6"/>
    </row>
    <row r="12" spans="3:11" ht="12.75">
      <c r="C12" s="4"/>
      <c r="D12" s="5"/>
      <c r="E12" s="5"/>
      <c r="F12" s="5"/>
      <c r="G12" s="5"/>
      <c r="H12" s="5"/>
      <c r="I12" s="5"/>
      <c r="J12" s="5"/>
      <c r="K12" s="6"/>
    </row>
    <row r="13" spans="3:11" ht="12.75">
      <c r="C13" s="4"/>
      <c r="D13" s="5"/>
      <c r="E13" s="5"/>
      <c r="F13" s="5"/>
      <c r="G13" s="5"/>
      <c r="H13" s="5"/>
      <c r="I13" s="5"/>
      <c r="J13" s="5"/>
      <c r="K13" s="6"/>
    </row>
    <row r="14" spans="3:11" ht="12.75">
      <c r="C14" s="4"/>
      <c r="D14" s="5"/>
      <c r="E14" s="5"/>
      <c r="F14" s="5"/>
      <c r="G14" s="5"/>
      <c r="H14" s="5"/>
      <c r="I14" s="5"/>
      <c r="J14" s="5"/>
      <c r="K14" s="6"/>
    </row>
    <row r="15" spans="3:11" ht="12.75">
      <c r="C15" s="4"/>
      <c r="D15" s="5"/>
      <c r="E15" s="5"/>
      <c r="F15" s="5"/>
      <c r="G15" s="5"/>
      <c r="H15" s="5"/>
      <c r="I15" s="5"/>
      <c r="J15" s="5"/>
      <c r="K15" s="6"/>
    </row>
    <row r="16" spans="3:11" ht="12.75">
      <c r="C16" s="4"/>
      <c r="D16" s="5"/>
      <c r="E16" s="5"/>
      <c r="F16" s="5"/>
      <c r="G16" s="5"/>
      <c r="H16" s="5"/>
      <c r="I16" s="5"/>
      <c r="J16" s="5"/>
      <c r="K16" s="6"/>
    </row>
    <row r="17" spans="3:11" ht="12.75">
      <c r="C17" s="4"/>
      <c r="D17" s="5"/>
      <c r="E17" s="5"/>
      <c r="F17" s="5"/>
      <c r="G17" s="5"/>
      <c r="H17" s="5"/>
      <c r="I17" s="5"/>
      <c r="J17" s="5"/>
      <c r="K17" s="6"/>
    </row>
    <row r="18" spans="3:11" ht="12.75">
      <c r="C18" s="4"/>
      <c r="D18" s="5"/>
      <c r="E18" s="5"/>
      <c r="F18" s="5"/>
      <c r="G18" s="5"/>
      <c r="H18" s="5"/>
      <c r="I18" s="5"/>
      <c r="J18" s="5"/>
      <c r="K18" s="6"/>
    </row>
    <row r="19" spans="3:11" ht="12.75">
      <c r="C19" s="4"/>
      <c r="D19" s="5"/>
      <c r="E19" s="5"/>
      <c r="F19" s="5"/>
      <c r="G19" s="5"/>
      <c r="H19" s="5"/>
      <c r="I19" s="5"/>
      <c r="J19" s="5"/>
      <c r="K19" s="6"/>
    </row>
    <row r="20" spans="3:11" ht="12.75">
      <c r="C20" s="4"/>
      <c r="D20" s="5"/>
      <c r="E20" s="5"/>
      <c r="F20" s="5"/>
      <c r="G20" s="5"/>
      <c r="H20" s="5"/>
      <c r="I20" s="5"/>
      <c r="J20" s="5"/>
      <c r="K20" s="6"/>
    </row>
    <row r="21" spans="3:11" ht="12.75">
      <c r="C21" s="4"/>
      <c r="D21" s="5"/>
      <c r="E21" s="5"/>
      <c r="F21" s="5"/>
      <c r="G21" s="5"/>
      <c r="H21" s="5"/>
      <c r="I21" s="5"/>
      <c r="J21" s="5"/>
      <c r="K21" s="6"/>
    </row>
    <row r="22" spans="3:11" ht="12.75">
      <c r="C22" s="4"/>
      <c r="D22" s="5"/>
      <c r="E22" s="5"/>
      <c r="F22" s="5"/>
      <c r="G22" s="5"/>
      <c r="H22" s="5"/>
      <c r="I22" s="5"/>
      <c r="J22" s="5"/>
      <c r="K22" s="6"/>
    </row>
    <row r="23" spans="3:11" ht="12.75">
      <c r="C23" s="4"/>
      <c r="D23" s="5"/>
      <c r="E23" s="5"/>
      <c r="F23" s="5"/>
      <c r="G23" s="5"/>
      <c r="H23" s="5"/>
      <c r="I23" s="5"/>
      <c r="J23" s="5"/>
      <c r="K23" s="6"/>
    </row>
    <row r="24" spans="3:11" ht="12.75">
      <c r="C24" s="4"/>
      <c r="D24" s="5"/>
      <c r="E24" s="5"/>
      <c r="F24" s="5"/>
      <c r="G24" s="5"/>
      <c r="H24" s="5"/>
      <c r="I24" s="5"/>
      <c r="J24" s="5"/>
      <c r="K24" s="6"/>
    </row>
    <row r="25" spans="3:11" ht="12.75">
      <c r="C25" s="4"/>
      <c r="D25" s="5"/>
      <c r="E25" s="5"/>
      <c r="F25" s="5"/>
      <c r="G25" s="5"/>
      <c r="H25" s="5"/>
      <c r="I25" s="5"/>
      <c r="J25" s="5"/>
      <c r="K25" s="6"/>
    </row>
    <row r="26" spans="3:11" ht="12.75">
      <c r="C26" s="4"/>
      <c r="D26" s="5"/>
      <c r="E26" s="5"/>
      <c r="F26" s="5"/>
      <c r="G26" s="5"/>
      <c r="H26" s="5"/>
      <c r="I26" s="5"/>
      <c r="J26" s="5"/>
      <c r="K26" s="6"/>
    </row>
    <row r="27" spans="3:11" ht="12.75">
      <c r="C27" s="4"/>
      <c r="D27" s="5"/>
      <c r="E27" s="5"/>
      <c r="F27" s="5"/>
      <c r="G27" s="5"/>
      <c r="H27" s="5"/>
      <c r="I27" s="5"/>
      <c r="J27" s="5"/>
      <c r="K27" s="6"/>
    </row>
    <row r="28" spans="3:11" ht="12.75">
      <c r="C28" s="4"/>
      <c r="D28" s="5"/>
      <c r="E28" s="5"/>
      <c r="F28" s="5"/>
      <c r="G28" s="5"/>
      <c r="H28" s="5"/>
      <c r="I28" s="5"/>
      <c r="J28" s="5"/>
      <c r="K28" s="6"/>
    </row>
    <row r="29" spans="3:11" ht="12.75">
      <c r="C29" s="4"/>
      <c r="D29" s="5"/>
      <c r="E29" s="5"/>
      <c r="F29" s="5"/>
      <c r="G29" s="5"/>
      <c r="H29" s="5"/>
      <c r="I29" s="5"/>
      <c r="J29" s="5"/>
      <c r="K29" s="6"/>
    </row>
    <row r="30" spans="3:11" ht="12.75">
      <c r="C30" s="4"/>
      <c r="D30" s="5"/>
      <c r="E30" s="5"/>
      <c r="F30" s="5"/>
      <c r="G30" s="5"/>
      <c r="H30" s="5"/>
      <c r="I30" s="5"/>
      <c r="J30" s="5"/>
      <c r="K30" s="6"/>
    </row>
    <row r="31" spans="3:11" ht="12.75">
      <c r="C31" s="4"/>
      <c r="D31" s="5"/>
      <c r="E31" s="5"/>
      <c r="F31" s="5"/>
      <c r="G31" s="5"/>
      <c r="H31" s="5"/>
      <c r="I31" s="5"/>
      <c r="J31" s="5"/>
      <c r="K31" s="6"/>
    </row>
    <row r="32" spans="3:11" ht="12.75">
      <c r="C32" s="4"/>
      <c r="D32" s="5"/>
      <c r="E32" s="5"/>
      <c r="F32" s="5"/>
      <c r="G32" s="5"/>
      <c r="H32" s="5"/>
      <c r="I32" s="5"/>
      <c r="J32" s="5"/>
      <c r="K32" s="6"/>
    </row>
    <row r="33" spans="3:11" ht="13.5" thickBot="1">
      <c r="C33" s="41" t="s">
        <v>1</v>
      </c>
      <c r="D33" s="7"/>
      <c r="E33" s="7"/>
      <c r="F33" s="7"/>
      <c r="G33" s="7"/>
      <c r="H33" s="7"/>
      <c r="I33" s="7"/>
      <c r="J33" s="7"/>
      <c r="K33" s="8"/>
    </row>
  </sheetData>
  <sheetProtection password="C939" sheet="1" objects="1" scenarios="1"/>
  <printOptions/>
  <pageMargins left="0.787401575" right="0.787401575" top="0.984251969" bottom="0.984251969" header="0.492125985" footer="0.492125985"/>
  <pageSetup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AutoCAD" shapeId="2026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RowColHeaders="0" showZeros="0" showOutlineSymbols="0" zoomScale="75" zoomScaleNormal="75" zoomScalePageLayoutView="0" workbookViewId="0" topLeftCell="A1">
      <selection activeCell="G22" sqref="G22"/>
    </sheetView>
  </sheetViews>
  <sheetFormatPr defaultColWidth="11.57421875" defaultRowHeight="12.75"/>
  <cols>
    <col min="1" max="1" width="7.7109375" style="0" customWidth="1"/>
    <col min="2" max="4" width="11.57421875" style="0" customWidth="1"/>
    <col min="5" max="5" width="32.7109375" style="0" customWidth="1"/>
    <col min="6" max="6" width="3.7109375" style="0" customWidth="1"/>
    <col min="7" max="8" width="11.57421875" style="0" customWidth="1"/>
    <col min="9" max="9" width="0" style="0" hidden="1" customWidth="1"/>
  </cols>
  <sheetData>
    <row r="1" ht="13.5" thickBot="1">
      <c r="A1" s="13"/>
    </row>
    <row r="2" spans="2:9" ht="12.75">
      <c r="B2" s="1"/>
      <c r="C2" s="2"/>
      <c r="D2" s="2"/>
      <c r="E2" s="2"/>
      <c r="F2" s="2"/>
      <c r="G2" s="2"/>
      <c r="H2" s="3"/>
      <c r="I2" s="9"/>
    </row>
    <row r="3" spans="2:9" ht="20.25">
      <c r="B3" s="4"/>
      <c r="C3" s="5"/>
      <c r="D3" s="5"/>
      <c r="E3" s="5"/>
      <c r="F3" s="5"/>
      <c r="G3" s="28" t="s">
        <v>53</v>
      </c>
      <c r="H3" s="6"/>
      <c r="I3" s="9"/>
    </row>
    <row r="4" spans="2:9" ht="12.75">
      <c r="B4" s="4"/>
      <c r="C4" s="5"/>
      <c r="D4" s="5"/>
      <c r="E4" s="5"/>
      <c r="F4" s="5"/>
      <c r="G4" s="5"/>
      <c r="H4" s="6"/>
      <c r="I4" s="9"/>
    </row>
    <row r="5" spans="2:9" ht="12.75">
      <c r="B5" s="4"/>
      <c r="C5" s="5"/>
      <c r="D5" s="5"/>
      <c r="E5" s="5"/>
      <c r="F5" s="5"/>
      <c r="G5" s="5"/>
      <c r="H5" s="6"/>
      <c r="I5" s="9"/>
    </row>
    <row r="6" spans="2:9" ht="12.75">
      <c r="B6" s="4"/>
      <c r="C6" s="5"/>
      <c r="D6" s="5"/>
      <c r="E6" s="5"/>
      <c r="H6" s="6"/>
      <c r="I6" s="9"/>
    </row>
    <row r="7" spans="2:9" ht="12.75">
      <c r="B7" s="4"/>
      <c r="C7" s="5"/>
      <c r="D7" s="5"/>
      <c r="E7" s="5"/>
      <c r="H7" s="6"/>
      <c r="I7" s="9">
        <v>1.25</v>
      </c>
    </row>
    <row r="8" spans="2:9" ht="12.75">
      <c r="B8" s="4"/>
      <c r="C8" s="5"/>
      <c r="D8" s="5"/>
      <c r="E8" s="5" t="s">
        <v>3</v>
      </c>
      <c r="F8" s="23" t="s">
        <v>4</v>
      </c>
      <c r="G8" s="21">
        <v>7</v>
      </c>
      <c r="H8" s="6" t="s">
        <v>5</v>
      </c>
      <c r="I8" s="9"/>
    </row>
    <row r="9" spans="2:9" ht="12.75">
      <c r="B9" s="4"/>
      <c r="C9" s="5"/>
      <c r="D9" s="5"/>
      <c r="E9" s="5" t="s">
        <v>3</v>
      </c>
      <c r="F9" s="23" t="s">
        <v>6</v>
      </c>
      <c r="G9" s="21">
        <v>7</v>
      </c>
      <c r="H9" s="6" t="s">
        <v>5</v>
      </c>
      <c r="I9" s="9"/>
    </row>
    <row r="10" spans="2:9" ht="12.75">
      <c r="B10" s="4"/>
      <c r="C10" s="5"/>
      <c r="D10" s="5"/>
      <c r="E10" s="5" t="s">
        <v>7</v>
      </c>
      <c r="F10" s="23" t="s">
        <v>8</v>
      </c>
      <c r="G10" s="21">
        <v>63000</v>
      </c>
      <c r="H10" s="6" t="s">
        <v>5</v>
      </c>
      <c r="I10" s="9"/>
    </row>
    <row r="11" spans="2:9" ht="12.75">
      <c r="B11" s="4"/>
      <c r="C11" s="5"/>
      <c r="D11" s="5"/>
      <c r="H11" s="6"/>
      <c r="I11" s="9"/>
    </row>
    <row r="12" spans="2:9" ht="12.75">
      <c r="B12" s="4"/>
      <c r="C12" s="5"/>
      <c r="D12" s="5"/>
      <c r="E12" s="5"/>
      <c r="F12" s="5"/>
      <c r="G12" s="5"/>
      <c r="H12" s="6"/>
      <c r="I12" s="9"/>
    </row>
    <row r="13" spans="2:9" ht="12.75">
      <c r="B13" s="4"/>
      <c r="C13" s="5"/>
      <c r="D13" s="5"/>
      <c r="E13" s="5" t="s">
        <v>9</v>
      </c>
      <c r="F13" s="5" t="s">
        <v>10</v>
      </c>
      <c r="G13" s="12">
        <v>1.25</v>
      </c>
      <c r="H13" s="6" t="s">
        <v>11</v>
      </c>
      <c r="I13" s="9"/>
    </row>
    <row r="14" spans="2:9" ht="12.75">
      <c r="B14" s="4"/>
      <c r="C14" s="5"/>
      <c r="D14" s="5"/>
      <c r="E14" s="5" t="s">
        <v>12</v>
      </c>
      <c r="F14" s="5" t="s">
        <v>10</v>
      </c>
      <c r="G14" s="12">
        <v>0.87</v>
      </c>
      <c r="H14" s="6"/>
      <c r="I14" s="9"/>
    </row>
    <row r="15" spans="2:9" ht="12.75">
      <c r="B15" s="4"/>
      <c r="C15" s="5"/>
      <c r="D15" s="5"/>
      <c r="E15" s="5"/>
      <c r="F15" s="5"/>
      <c r="G15" s="5"/>
      <c r="H15" s="6"/>
      <c r="I15" s="9"/>
    </row>
    <row r="16" spans="2:9" ht="12.75">
      <c r="B16" s="4"/>
      <c r="D16" s="5"/>
      <c r="E16" s="5"/>
      <c r="F16" s="5"/>
      <c r="G16" s="5"/>
      <c r="H16" s="6"/>
      <c r="I16" s="9"/>
    </row>
    <row r="17" spans="2:9" ht="12.75">
      <c r="B17" s="4"/>
      <c r="D17" s="5"/>
      <c r="E17" s="5"/>
      <c r="F17" s="5"/>
      <c r="G17" s="5"/>
      <c r="H17" s="6"/>
      <c r="I17" s="9"/>
    </row>
    <row r="18" spans="2:9" ht="12.75">
      <c r="B18" s="4"/>
      <c r="D18" s="5"/>
      <c r="E18" s="5" t="s">
        <v>13</v>
      </c>
      <c r="F18" s="5" t="s">
        <v>10</v>
      </c>
      <c r="G18" s="5">
        <f>G8*G9/2</f>
        <v>24.5</v>
      </c>
      <c r="H18" s="6" t="s">
        <v>14</v>
      </c>
      <c r="I18" s="9"/>
    </row>
    <row r="19" spans="2:9" ht="12.75">
      <c r="B19" s="4"/>
      <c r="C19" s="5"/>
      <c r="D19" s="5"/>
      <c r="E19" s="5" t="s">
        <v>15</v>
      </c>
      <c r="F19" s="5" t="s">
        <v>10</v>
      </c>
      <c r="G19" s="5">
        <f>+I7*G18*G10/1000000000</f>
        <v>0.001929375</v>
      </c>
      <c r="H19" s="6" t="s">
        <v>16</v>
      </c>
      <c r="I19" s="9"/>
    </row>
    <row r="20" spans="2:9" ht="12.75">
      <c r="B20" s="4"/>
      <c r="C20" s="5"/>
      <c r="D20" s="5"/>
      <c r="E20" s="5"/>
      <c r="F20" s="5"/>
      <c r="G20" s="5"/>
      <c r="H20" s="6"/>
      <c r="I20" s="9"/>
    </row>
    <row r="21" spans="2:9" ht="18">
      <c r="B21" s="4"/>
      <c r="C21" s="5"/>
      <c r="D21" s="5"/>
      <c r="E21" s="10" t="s">
        <v>17</v>
      </c>
      <c r="F21" s="10" t="s">
        <v>10</v>
      </c>
      <c r="G21" s="22">
        <f>7850*G19/G14</f>
        <v>17.408728448275863</v>
      </c>
      <c r="H21" s="11" t="s">
        <v>18</v>
      </c>
      <c r="I21" s="9"/>
    </row>
    <row r="22" spans="2:9" ht="18">
      <c r="B22" s="4"/>
      <c r="C22" s="5"/>
      <c r="D22" s="5"/>
      <c r="E22" s="10" t="s">
        <v>19</v>
      </c>
      <c r="F22" s="10" t="s">
        <v>10</v>
      </c>
      <c r="G22" s="22">
        <f>G21/G13</f>
        <v>13.92698275862069</v>
      </c>
      <c r="H22" s="11" t="s">
        <v>20</v>
      </c>
      <c r="I22" s="9"/>
    </row>
    <row r="23" spans="2:9" ht="13.5" thickBot="1">
      <c r="B23" s="15"/>
      <c r="C23" s="25" t="s">
        <v>21</v>
      </c>
      <c r="D23" s="7"/>
      <c r="E23" s="7"/>
      <c r="F23" s="7"/>
      <c r="G23" s="7"/>
      <c r="H23" s="8"/>
      <c r="I23" s="9"/>
    </row>
  </sheetData>
  <sheetProtection password="C939" sheet="1" objects="1" scenarios="1"/>
  <printOptions/>
  <pageMargins left="0.787401575" right="0.787401575" top="0.984251969" bottom="0.984251969" header="0.492125985" footer="0.492125985"/>
  <pageSetup orientation="landscape" paperSize="9" r:id="rId3"/>
  <legacyDrawing r:id="rId2"/>
  <oleObjects>
    <oleObject progId="AutoCAD" shapeId="1724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showOutlineSymbols="0" zoomScale="130" zoomScaleNormal="130" zoomScalePageLayoutView="0" workbookViewId="0" topLeftCell="A1">
      <selection activeCell="J16" sqref="J16"/>
    </sheetView>
  </sheetViews>
  <sheetFormatPr defaultColWidth="11.57421875" defaultRowHeight="12.75"/>
  <cols>
    <col min="1" max="1" width="7.7109375" style="0" customWidth="1"/>
    <col min="2" max="4" width="11.57421875" style="0" customWidth="1"/>
    <col min="5" max="5" width="32.7109375" style="0" customWidth="1"/>
    <col min="6" max="6" width="3.7109375" style="0" customWidth="1"/>
    <col min="7" max="8" width="11.57421875" style="0" customWidth="1"/>
    <col min="9" max="9" width="8.00390625" style="0" hidden="1" customWidth="1"/>
  </cols>
  <sheetData>
    <row r="1" ht="13.5" thickBot="1">
      <c r="A1" s="13"/>
    </row>
    <row r="2" spans="2:10" ht="12.75">
      <c r="B2" s="1"/>
      <c r="C2" s="2"/>
      <c r="D2" s="2"/>
      <c r="E2" s="2"/>
      <c r="F2" s="2"/>
      <c r="G2" s="2"/>
      <c r="H2" s="3"/>
      <c r="J2" s="9"/>
    </row>
    <row r="3" spans="2:10" ht="20.25">
      <c r="B3" s="4"/>
      <c r="C3" s="5"/>
      <c r="D3" s="5"/>
      <c r="E3" s="5"/>
      <c r="F3" s="5"/>
      <c r="G3" s="28" t="s">
        <v>2</v>
      </c>
      <c r="H3" s="6"/>
      <c r="J3" s="9"/>
    </row>
    <row r="4" spans="2:10" ht="12.75">
      <c r="B4" s="4"/>
      <c r="C4" s="5"/>
      <c r="D4" s="5"/>
      <c r="E4" s="5"/>
      <c r="F4" s="5"/>
      <c r="G4" s="5"/>
      <c r="H4" s="6"/>
      <c r="I4" s="9">
        <f>+(G9-G11)*TAN(PI()/180*G6/2)</f>
        <v>12.95383945687963</v>
      </c>
      <c r="J4" s="9"/>
    </row>
    <row r="5" spans="2:10" ht="12.75">
      <c r="B5" s="4"/>
      <c r="C5" s="5"/>
      <c r="D5" s="5"/>
      <c r="E5" s="5"/>
      <c r="F5" s="5"/>
      <c r="G5" s="5"/>
      <c r="H5" s="6"/>
      <c r="I5" s="9"/>
      <c r="J5" s="9"/>
    </row>
    <row r="6" spans="2:10" ht="12.75">
      <c r="B6" s="4"/>
      <c r="C6" s="5"/>
      <c r="D6" s="5"/>
      <c r="E6" s="5" t="s">
        <v>22</v>
      </c>
      <c r="F6" s="23" t="s">
        <v>4</v>
      </c>
      <c r="G6" s="21">
        <v>70</v>
      </c>
      <c r="H6" s="6" t="s">
        <v>23</v>
      </c>
      <c r="I6" s="9"/>
      <c r="J6" s="9"/>
    </row>
    <row r="7" spans="2:10" ht="12.75">
      <c r="B7" s="4"/>
      <c r="C7" s="5"/>
      <c r="D7" s="5"/>
      <c r="E7" s="5" t="s">
        <v>24</v>
      </c>
      <c r="F7" s="23" t="s">
        <v>25</v>
      </c>
      <c r="G7" s="21">
        <v>3</v>
      </c>
      <c r="H7" s="6" t="s">
        <v>5</v>
      </c>
      <c r="I7" s="9">
        <v>1</v>
      </c>
      <c r="J7" s="9"/>
    </row>
    <row r="8" spans="2:10" ht="12.75">
      <c r="B8" s="4"/>
      <c r="C8" s="5"/>
      <c r="D8" s="5"/>
      <c r="E8" s="5" t="s">
        <v>26</v>
      </c>
      <c r="F8" s="23" t="s">
        <v>27</v>
      </c>
      <c r="G8" s="21">
        <v>2</v>
      </c>
      <c r="H8" s="6" t="s">
        <v>5</v>
      </c>
      <c r="J8" s="9"/>
    </row>
    <row r="9" spans="2:8" ht="12.75">
      <c r="B9" s="4"/>
      <c r="C9" s="5"/>
      <c r="D9" s="5"/>
      <c r="E9" s="5" t="s">
        <v>28</v>
      </c>
      <c r="F9" s="23" t="s">
        <v>29</v>
      </c>
      <c r="G9" s="21">
        <v>20</v>
      </c>
      <c r="H9" s="6" t="s">
        <v>5</v>
      </c>
    </row>
    <row r="10" spans="2:8" ht="12.75">
      <c r="B10" s="4"/>
      <c r="C10" s="5"/>
      <c r="D10" s="5"/>
      <c r="E10" s="5" t="s">
        <v>7</v>
      </c>
      <c r="F10" s="23" t="s">
        <v>8</v>
      </c>
      <c r="G10" s="21">
        <v>63000</v>
      </c>
      <c r="H10" s="6" t="s">
        <v>5</v>
      </c>
    </row>
    <row r="11" spans="2:8" ht="12.75">
      <c r="B11" s="4"/>
      <c r="C11" s="5"/>
      <c r="D11" s="5"/>
      <c r="E11" s="5" t="s">
        <v>30</v>
      </c>
      <c r="F11" s="23" t="s">
        <v>31</v>
      </c>
      <c r="G11" s="21">
        <v>1.5</v>
      </c>
      <c r="H11" s="6" t="s">
        <v>5</v>
      </c>
    </row>
    <row r="12" spans="2:8" ht="12.75">
      <c r="B12" s="4"/>
      <c r="C12" s="5"/>
      <c r="D12" s="5"/>
      <c r="E12" s="5"/>
      <c r="F12" s="5"/>
      <c r="G12" s="5"/>
      <c r="H12" s="6"/>
    </row>
    <row r="13" spans="2:8" ht="12.75">
      <c r="B13" s="4"/>
      <c r="C13" s="5"/>
      <c r="D13" s="5"/>
      <c r="E13" s="5" t="s">
        <v>9</v>
      </c>
      <c r="F13" s="5" t="s">
        <v>10</v>
      </c>
      <c r="G13" s="12">
        <v>0.5</v>
      </c>
      <c r="H13" s="6" t="s">
        <v>11</v>
      </c>
    </row>
    <row r="14" spans="2:8" ht="12.75">
      <c r="B14" s="4"/>
      <c r="C14" s="5"/>
      <c r="D14" s="5"/>
      <c r="E14" s="5" t="s">
        <v>12</v>
      </c>
      <c r="F14" s="5" t="s">
        <v>10</v>
      </c>
      <c r="G14" s="12">
        <v>0.6</v>
      </c>
      <c r="H14" s="6"/>
    </row>
    <row r="15" spans="2:8" ht="12.75">
      <c r="B15" s="4"/>
      <c r="C15" s="5"/>
      <c r="D15" s="5"/>
      <c r="E15" s="5"/>
      <c r="F15" s="5"/>
      <c r="G15" s="5"/>
      <c r="H15" s="6"/>
    </row>
    <row r="16" spans="2:8" ht="12.75">
      <c r="B16" s="4"/>
      <c r="C16" s="19" t="s">
        <v>32</v>
      </c>
      <c r="D16" s="5"/>
      <c r="E16" s="5"/>
      <c r="F16" s="5"/>
      <c r="G16" s="5"/>
      <c r="H16" s="6"/>
    </row>
    <row r="17" spans="2:8" ht="12.75">
      <c r="B17" s="4"/>
      <c r="C17" s="20"/>
      <c r="D17" s="5"/>
      <c r="E17" s="5"/>
      <c r="F17" s="5"/>
      <c r="G17" s="5"/>
      <c r="H17" s="6"/>
    </row>
    <row r="18" spans="2:8" ht="12.75">
      <c r="B18" s="4"/>
      <c r="C18" s="20" t="s">
        <v>42</v>
      </c>
      <c r="D18" s="5"/>
      <c r="E18" s="5" t="s">
        <v>13</v>
      </c>
      <c r="F18" s="5" t="s">
        <v>10</v>
      </c>
      <c r="G18" s="5">
        <f>+(G9-G11)*I4+G9*G7+(2*I4+G7)*G8</f>
        <v>357.46138777979166</v>
      </c>
      <c r="H18" s="6" t="s">
        <v>14</v>
      </c>
    </row>
    <row r="19" spans="2:8" ht="12.75">
      <c r="B19" s="4"/>
      <c r="C19" s="5"/>
      <c r="D19" s="5"/>
      <c r="E19" s="5" t="s">
        <v>15</v>
      </c>
      <c r="F19" s="5" t="s">
        <v>10</v>
      </c>
      <c r="G19" s="5">
        <f>+I7*G18*G10*I23/1000000000</f>
        <v>0.022520067430126876</v>
      </c>
      <c r="H19" s="6" t="s">
        <v>16</v>
      </c>
    </row>
    <row r="20" spans="2:8" ht="12.75">
      <c r="B20" s="4"/>
      <c r="C20" s="5"/>
      <c r="D20" s="5"/>
      <c r="E20" s="5"/>
      <c r="F20" s="5"/>
      <c r="G20" s="5"/>
      <c r="H20" s="6"/>
    </row>
    <row r="21" spans="2:8" ht="18">
      <c r="B21" s="4"/>
      <c r="C21" s="5"/>
      <c r="D21" s="5"/>
      <c r="E21" s="10" t="s">
        <v>17</v>
      </c>
      <c r="F21" s="10" t="s">
        <v>10</v>
      </c>
      <c r="G21" s="22">
        <f>7850*G19/G14</f>
        <v>294.6375488774933</v>
      </c>
      <c r="H21" s="11" t="s">
        <v>18</v>
      </c>
    </row>
    <row r="22" spans="2:8" ht="18">
      <c r="B22" s="4"/>
      <c r="C22" s="5"/>
      <c r="D22" s="5"/>
      <c r="E22" s="10" t="s">
        <v>19</v>
      </c>
      <c r="F22" s="10" t="s">
        <v>10</v>
      </c>
      <c r="G22" s="22">
        <f>G21/G13</f>
        <v>589.2750977549866</v>
      </c>
      <c r="H22" s="11" t="s">
        <v>20</v>
      </c>
    </row>
    <row r="23" spans="2:9" ht="13.5" thickBot="1">
      <c r="B23" s="15"/>
      <c r="C23" s="25" t="s">
        <v>21</v>
      </c>
      <c r="D23" s="7"/>
      <c r="E23" s="7"/>
      <c r="F23" s="7"/>
      <c r="G23" s="7"/>
      <c r="H23" s="8"/>
      <c r="I23" s="9">
        <v>1</v>
      </c>
    </row>
    <row r="25" ht="12.75">
      <c r="C25" s="24"/>
    </row>
  </sheetData>
  <sheetProtection password="C939" sheet="1" objects="1" scenarios="1"/>
  <printOptions/>
  <pageMargins left="0.787401575" right="0.787401575" top="0.984251969" bottom="0.984251969" header="0.492125985" footer="0.492125985"/>
  <pageSetup horizontalDpi="300" verticalDpi="300" orientation="landscape" paperSize="9" r:id="rId3"/>
  <legacyDrawing r:id="rId2"/>
  <oleObjects>
    <oleObject progId="AutoCAD LT Drawing" shapeId="34279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7109375" style="0" customWidth="1"/>
    <col min="2" max="4" width="11.57421875" style="0" customWidth="1"/>
    <col min="5" max="5" width="32.7109375" style="0" customWidth="1"/>
    <col min="6" max="6" width="3.7109375" style="0" customWidth="1"/>
    <col min="7" max="8" width="11.57421875" style="0" customWidth="1"/>
    <col min="9" max="9" width="0" style="0" hidden="1" customWidth="1"/>
  </cols>
  <sheetData>
    <row r="1" ht="13.5" thickBot="1">
      <c r="A1" s="13"/>
    </row>
    <row r="2" spans="2:10" ht="12.75">
      <c r="B2" s="1"/>
      <c r="C2" s="2"/>
      <c r="D2" s="2"/>
      <c r="E2" s="2"/>
      <c r="F2" s="2"/>
      <c r="G2" s="2"/>
      <c r="H2" s="3"/>
      <c r="J2" s="9"/>
    </row>
    <row r="3" spans="2:10" ht="21" customHeight="1">
      <c r="B3" s="4"/>
      <c r="C3" s="5"/>
      <c r="D3" s="5"/>
      <c r="E3" s="5"/>
      <c r="F3" s="5"/>
      <c r="G3" s="29" t="s">
        <v>2</v>
      </c>
      <c r="H3" s="6"/>
      <c r="J3" s="9"/>
    </row>
    <row r="4" spans="2:10" ht="12.75">
      <c r="B4" s="4"/>
      <c r="C4" s="5"/>
      <c r="D4" s="5"/>
      <c r="E4" s="5"/>
      <c r="F4" s="5"/>
      <c r="G4" s="5"/>
      <c r="H4" s="6"/>
      <c r="I4" s="9">
        <f>(G9-G11)*TAN(PI()/180*G6)</f>
        <v>19.29929151707744</v>
      </c>
      <c r="J4" s="9"/>
    </row>
    <row r="5" spans="2:10" ht="12.75">
      <c r="B5" s="4"/>
      <c r="C5" s="5"/>
      <c r="D5" s="5"/>
      <c r="E5" s="5"/>
      <c r="F5" s="5"/>
      <c r="G5" s="5"/>
      <c r="H5" s="6"/>
      <c r="I5" s="9"/>
      <c r="J5" s="9"/>
    </row>
    <row r="6" spans="2:10" ht="12.75">
      <c r="B6" s="4"/>
      <c r="C6" s="5"/>
      <c r="D6" s="5"/>
      <c r="E6" s="5" t="s">
        <v>34</v>
      </c>
      <c r="F6" s="18" t="s">
        <v>4</v>
      </c>
      <c r="G6" s="21">
        <v>40</v>
      </c>
      <c r="H6" s="6" t="s">
        <v>23</v>
      </c>
      <c r="I6" s="9"/>
      <c r="J6" s="9"/>
    </row>
    <row r="7" spans="2:10" ht="12.75">
      <c r="B7" s="4"/>
      <c r="C7" s="5"/>
      <c r="D7" s="5"/>
      <c r="E7" s="5" t="s">
        <v>35</v>
      </c>
      <c r="F7" s="18" t="s">
        <v>25</v>
      </c>
      <c r="G7" s="21">
        <v>2</v>
      </c>
      <c r="H7" s="6" t="s">
        <v>5</v>
      </c>
      <c r="I7" s="9">
        <v>1</v>
      </c>
      <c r="J7" s="9"/>
    </row>
    <row r="8" spans="2:10" ht="12.75">
      <c r="B8" s="4"/>
      <c r="C8" s="5"/>
      <c r="D8" s="5"/>
      <c r="E8" s="5" t="s">
        <v>36</v>
      </c>
      <c r="F8" s="18" t="s">
        <v>27</v>
      </c>
      <c r="G8" s="21">
        <v>3</v>
      </c>
      <c r="H8" s="6" t="s">
        <v>5</v>
      </c>
      <c r="I8" s="9"/>
      <c r="J8" s="9"/>
    </row>
    <row r="9" spans="2:9" ht="12.75">
      <c r="B9" s="4"/>
      <c r="C9" s="5"/>
      <c r="D9" s="5"/>
      <c r="E9" s="5" t="s">
        <v>37</v>
      </c>
      <c r="F9" s="18" t="s">
        <v>29</v>
      </c>
      <c r="G9" s="21">
        <v>25</v>
      </c>
      <c r="H9" s="6" t="s">
        <v>5</v>
      </c>
      <c r="I9" s="9"/>
    </row>
    <row r="10" spans="2:9" ht="12.75">
      <c r="B10" s="4"/>
      <c r="C10" s="5"/>
      <c r="D10" s="5"/>
      <c r="E10" s="5" t="s">
        <v>38</v>
      </c>
      <c r="F10" s="18" t="s">
        <v>8</v>
      </c>
      <c r="G10" s="21">
        <v>1000</v>
      </c>
      <c r="H10" s="6" t="s">
        <v>5</v>
      </c>
      <c r="I10" s="9"/>
    </row>
    <row r="11" spans="2:9" ht="12.75">
      <c r="B11" s="4"/>
      <c r="C11" s="5"/>
      <c r="D11" s="5"/>
      <c r="E11" s="5" t="s">
        <v>39</v>
      </c>
      <c r="F11" s="18" t="s">
        <v>31</v>
      </c>
      <c r="G11" s="21">
        <v>2</v>
      </c>
      <c r="H11" s="6" t="s">
        <v>5</v>
      </c>
      <c r="I11" s="9"/>
    </row>
    <row r="12" spans="2:9" ht="12.75">
      <c r="B12" s="4"/>
      <c r="C12" s="5"/>
      <c r="D12" s="5"/>
      <c r="E12" s="5"/>
      <c r="F12" s="5"/>
      <c r="G12" s="5"/>
      <c r="H12" s="6"/>
      <c r="I12" s="9"/>
    </row>
    <row r="13" spans="2:9" ht="12.75">
      <c r="B13" s="4"/>
      <c r="C13" s="5"/>
      <c r="D13" s="5"/>
      <c r="E13" s="5" t="s">
        <v>40</v>
      </c>
      <c r="F13" s="5" t="s">
        <v>10</v>
      </c>
      <c r="G13" s="12">
        <v>0.5</v>
      </c>
      <c r="H13" s="6" t="s">
        <v>11</v>
      </c>
      <c r="I13" s="9"/>
    </row>
    <row r="14" spans="2:8" ht="12.75">
      <c r="B14" s="4"/>
      <c r="C14" s="5"/>
      <c r="D14" s="5"/>
      <c r="E14" s="5" t="s">
        <v>41</v>
      </c>
      <c r="F14" s="5" t="s">
        <v>10</v>
      </c>
      <c r="G14" s="12">
        <v>0.6</v>
      </c>
      <c r="H14" s="6"/>
    </row>
    <row r="15" spans="2:8" ht="12.75">
      <c r="B15" s="4"/>
      <c r="C15" s="5"/>
      <c r="D15" s="5"/>
      <c r="E15" s="5"/>
      <c r="F15" s="5"/>
      <c r="G15" s="5"/>
      <c r="H15" s="6"/>
    </row>
    <row r="16" spans="2:8" ht="12.75">
      <c r="B16" s="4"/>
      <c r="C16" s="19" t="s">
        <v>32</v>
      </c>
      <c r="D16" s="5"/>
      <c r="E16" s="5"/>
      <c r="F16" s="5"/>
      <c r="G16" s="5"/>
      <c r="H16" s="6"/>
    </row>
    <row r="17" spans="2:8" ht="12.75">
      <c r="B17" s="4"/>
      <c r="C17" s="20"/>
      <c r="D17" s="5"/>
      <c r="E17" s="5"/>
      <c r="F17" s="5"/>
      <c r="G17" s="5"/>
      <c r="H17" s="6"/>
    </row>
    <row r="18" spans="2:8" ht="12.75">
      <c r="B18" s="4"/>
      <c r="C18" s="20" t="s">
        <v>42</v>
      </c>
      <c r="D18" s="5"/>
      <c r="E18" s="5" t="s">
        <v>43</v>
      </c>
      <c r="F18" s="5" t="s">
        <v>10</v>
      </c>
      <c r="G18" s="5">
        <f>(G9-G11)*I4/2+G9*G7+(I4+G7)*G8</f>
        <v>335.83972699762285</v>
      </c>
      <c r="H18" s="6" t="s">
        <v>14</v>
      </c>
    </row>
    <row r="19" spans="2:8" ht="12.75">
      <c r="B19" s="4"/>
      <c r="C19" s="5"/>
      <c r="D19" s="5"/>
      <c r="E19" s="5" t="s">
        <v>15</v>
      </c>
      <c r="F19" s="5" t="s">
        <v>10</v>
      </c>
      <c r="G19" s="5">
        <f>I7*G18*G10*I23/1000000000</f>
        <v>0.0003862156860472663</v>
      </c>
      <c r="H19" s="6" t="s">
        <v>16</v>
      </c>
    </row>
    <row r="20" spans="2:8" ht="12.75">
      <c r="B20" s="4"/>
      <c r="C20" s="5"/>
      <c r="D20" s="5"/>
      <c r="E20" s="5"/>
      <c r="F20" s="5"/>
      <c r="G20" s="5"/>
      <c r="H20" s="6"/>
    </row>
    <row r="21" spans="2:8" ht="18">
      <c r="B21" s="4"/>
      <c r="C21" s="5"/>
      <c r="D21" s="5"/>
      <c r="E21" s="10" t="s">
        <v>17</v>
      </c>
      <c r="F21" s="10" t="s">
        <v>10</v>
      </c>
      <c r="G21" s="17">
        <f>7850*G19/G14</f>
        <v>5.0529885591184005</v>
      </c>
      <c r="H21" s="11" t="s">
        <v>18</v>
      </c>
    </row>
    <row r="22" spans="2:8" ht="18">
      <c r="B22" s="4"/>
      <c r="C22" s="5"/>
      <c r="D22" s="5"/>
      <c r="E22" s="10" t="s">
        <v>19</v>
      </c>
      <c r="F22" s="10" t="s">
        <v>10</v>
      </c>
      <c r="G22" s="17">
        <f>G21/G13</f>
        <v>10.105977118236801</v>
      </c>
      <c r="H22" s="11" t="s">
        <v>20</v>
      </c>
    </row>
    <row r="23" spans="2:9" ht="13.5" thickBot="1">
      <c r="B23" s="15"/>
      <c r="C23" s="25" t="s">
        <v>21</v>
      </c>
      <c r="D23" s="7"/>
      <c r="E23" s="7"/>
      <c r="F23" s="7"/>
      <c r="G23" s="7"/>
      <c r="H23" s="8"/>
      <c r="I23" s="9">
        <v>1.15</v>
      </c>
    </row>
  </sheetData>
  <sheetProtection password="C939" sheet="1" objects="1" scenarios="1"/>
  <printOptions/>
  <pageMargins left="0.787401575" right="0.787401575" top="0.9842519690000001" bottom="0.9842519690000001" header="0.492125985" footer="0.492125985"/>
  <pageSetup orientation="landscape" paperSize="9" r:id="rId3"/>
  <legacyDrawing r:id="rId2"/>
  <oleObjects>
    <oleObject progId="AutoCAD LT Drawing" shapeId="9379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RowColHeaders="0" showZeros="0" showOutlineSymbols="0" zoomScale="68" zoomScaleNormal="68" zoomScalePageLayoutView="0" workbookViewId="0" topLeftCell="A1">
      <selection activeCell="C20" sqref="C20"/>
    </sheetView>
  </sheetViews>
  <sheetFormatPr defaultColWidth="11.57421875" defaultRowHeight="12.75"/>
  <cols>
    <col min="1" max="1" width="7.7109375" style="0" customWidth="1"/>
    <col min="2" max="4" width="11.57421875" style="0" customWidth="1"/>
    <col min="5" max="5" width="32.7109375" style="0" customWidth="1"/>
    <col min="6" max="6" width="3.7109375" style="0" customWidth="1"/>
    <col min="7" max="8" width="11.57421875" style="0" customWidth="1"/>
    <col min="9" max="9" width="0" style="0" hidden="1" customWidth="1"/>
  </cols>
  <sheetData>
    <row r="1" ht="13.5" thickBot="1">
      <c r="A1" s="26"/>
    </row>
    <row r="2" spans="2:9" ht="12.75">
      <c r="B2" s="1"/>
      <c r="C2" s="2"/>
      <c r="D2" s="2"/>
      <c r="E2" s="2"/>
      <c r="F2" s="2"/>
      <c r="G2" s="2"/>
      <c r="H2" s="3"/>
      <c r="I2" s="9"/>
    </row>
    <row r="3" spans="2:9" ht="20.25">
      <c r="B3" s="4"/>
      <c r="C3" s="5"/>
      <c r="D3" s="5"/>
      <c r="E3" s="5"/>
      <c r="F3" s="5"/>
      <c r="G3" s="28" t="s">
        <v>2</v>
      </c>
      <c r="H3" s="6"/>
      <c r="I3" s="9"/>
    </row>
    <row r="4" spans="2:9" ht="12.75">
      <c r="B4" s="4"/>
      <c r="C4" s="5"/>
      <c r="D4" s="5"/>
      <c r="E4" s="5"/>
      <c r="F4" s="5"/>
      <c r="G4" s="5"/>
      <c r="H4" s="6"/>
      <c r="I4" s="9"/>
    </row>
    <row r="5" spans="2:9" ht="12.75">
      <c r="B5" s="4"/>
      <c r="C5" s="5"/>
      <c r="D5" s="5"/>
      <c r="E5" s="5" t="s">
        <v>44</v>
      </c>
      <c r="F5" s="23" t="s">
        <v>4</v>
      </c>
      <c r="G5" s="21">
        <v>60</v>
      </c>
      <c r="H5" s="6" t="s">
        <v>23</v>
      </c>
      <c r="I5" s="9">
        <f>(G9*I17-G11/2)*TAN(PI()/180*G5/2)</f>
        <v>1.2547745850387864</v>
      </c>
    </row>
    <row r="6" spans="2:9" ht="12.75">
      <c r="B6" s="4"/>
      <c r="C6" s="5"/>
      <c r="D6" s="5"/>
      <c r="E6" s="5" t="s">
        <v>45</v>
      </c>
      <c r="F6" s="23" t="s">
        <v>6</v>
      </c>
      <c r="G6" s="21">
        <v>30</v>
      </c>
      <c r="H6" s="6" t="s">
        <v>23</v>
      </c>
      <c r="I6" s="9">
        <f>(G9*I16-G11/2)*TAN(PI()/180*G6/2)</f>
        <v>0.15719685955959192</v>
      </c>
    </row>
    <row r="7" spans="2:9" ht="12.75">
      <c r="B7" s="4"/>
      <c r="C7" s="5"/>
      <c r="D7" s="5"/>
      <c r="E7" s="5" t="s">
        <v>24</v>
      </c>
      <c r="F7" s="23" t="s">
        <v>25</v>
      </c>
      <c r="G7" s="21">
        <v>3</v>
      </c>
      <c r="H7" s="6" t="s">
        <v>5</v>
      </c>
      <c r="I7" s="9">
        <v>1</v>
      </c>
    </row>
    <row r="8" spans="2:9" ht="12.75">
      <c r="B8" s="4"/>
      <c r="C8" s="5"/>
      <c r="D8" s="5"/>
      <c r="E8" s="5" t="s">
        <v>36</v>
      </c>
      <c r="F8" s="23" t="s">
        <v>27</v>
      </c>
      <c r="G8" s="21">
        <v>3.2</v>
      </c>
      <c r="H8" s="6" t="s">
        <v>5</v>
      </c>
      <c r="I8" s="9"/>
    </row>
    <row r="9" spans="2:9" ht="12.75">
      <c r="B9" s="4"/>
      <c r="C9" s="5"/>
      <c r="D9" s="5"/>
      <c r="E9" s="5" t="s">
        <v>46</v>
      </c>
      <c r="F9" s="23" t="s">
        <v>29</v>
      </c>
      <c r="G9" s="21">
        <v>4.76</v>
      </c>
      <c r="H9" s="6" t="s">
        <v>5</v>
      </c>
      <c r="I9" s="9"/>
    </row>
    <row r="10" spans="2:9" ht="12.75">
      <c r="B10" s="4"/>
      <c r="C10" s="5"/>
      <c r="D10" s="5"/>
      <c r="E10" s="5" t="s">
        <v>47</v>
      </c>
      <c r="F10" s="23" t="s">
        <v>8</v>
      </c>
      <c r="G10" s="21">
        <v>1000</v>
      </c>
      <c r="H10" s="6" t="s">
        <v>5</v>
      </c>
      <c r="I10" s="9"/>
    </row>
    <row r="11" spans="2:9" ht="12.75">
      <c r="B11" s="4"/>
      <c r="C11" s="5"/>
      <c r="D11" s="5"/>
      <c r="E11" s="5" t="s">
        <v>30</v>
      </c>
      <c r="F11" s="23" t="s">
        <v>31</v>
      </c>
      <c r="G11" s="21">
        <v>2</v>
      </c>
      <c r="H11" s="6" t="s">
        <v>5</v>
      </c>
      <c r="I11" s="9"/>
    </row>
    <row r="12" spans="2:9" ht="12.75">
      <c r="B12" s="4"/>
      <c r="C12" s="5"/>
      <c r="D12" s="5"/>
      <c r="E12" s="5"/>
      <c r="F12" s="5" t="s">
        <v>10</v>
      </c>
      <c r="G12" s="5"/>
      <c r="H12" s="6"/>
      <c r="I12" s="9"/>
    </row>
    <row r="13" spans="2:9" ht="12.75">
      <c r="B13" s="4"/>
      <c r="C13" s="5"/>
      <c r="D13" s="5"/>
      <c r="E13" s="5" t="s">
        <v>40</v>
      </c>
      <c r="F13" s="5" t="s">
        <v>10</v>
      </c>
      <c r="G13" s="12">
        <v>0.5</v>
      </c>
      <c r="H13" s="6" t="s">
        <v>11</v>
      </c>
      <c r="I13" s="9"/>
    </row>
    <row r="14" spans="2:9" ht="12.75">
      <c r="B14" s="4"/>
      <c r="C14" s="5"/>
      <c r="D14" s="5"/>
      <c r="E14" s="5" t="s">
        <v>41</v>
      </c>
      <c r="F14" s="5" t="s">
        <v>10</v>
      </c>
      <c r="G14" s="12">
        <v>0.6</v>
      </c>
      <c r="H14" s="6"/>
      <c r="I14" s="9"/>
    </row>
    <row r="15" spans="2:9" ht="13.5" thickBot="1">
      <c r="B15" s="4"/>
      <c r="C15" s="5"/>
      <c r="D15" s="5"/>
      <c r="E15" s="5"/>
      <c r="F15" s="5" t="s">
        <v>10</v>
      </c>
      <c r="G15" s="5"/>
      <c r="H15" s="6"/>
      <c r="I15" s="32"/>
    </row>
    <row r="16" spans="2:9" ht="12.75">
      <c r="B16" s="4"/>
      <c r="C16" s="42" t="s">
        <v>32</v>
      </c>
      <c r="D16" s="48"/>
      <c r="E16" s="5"/>
      <c r="F16" s="5" t="s">
        <v>10</v>
      </c>
      <c r="G16" s="5"/>
      <c r="H16" s="6"/>
      <c r="I16" s="9">
        <f>1/3</f>
        <v>0.3333333333333333</v>
      </c>
    </row>
    <row r="17" spans="2:9" ht="12.75">
      <c r="B17" s="4"/>
      <c r="C17" s="43"/>
      <c r="D17" s="5"/>
      <c r="E17" s="5"/>
      <c r="F17" s="5" t="s">
        <v>10</v>
      </c>
      <c r="G17" s="5"/>
      <c r="H17" s="6"/>
      <c r="I17" s="9">
        <f>2/3</f>
        <v>0.6666666666666666</v>
      </c>
    </row>
    <row r="18" spans="2:9" ht="13.5" thickBot="1">
      <c r="B18" s="4"/>
      <c r="C18" s="44" t="s">
        <v>42</v>
      </c>
      <c r="D18" s="5"/>
      <c r="E18" s="5" t="s">
        <v>43</v>
      </c>
      <c r="F18" s="5" t="s">
        <v>10</v>
      </c>
      <c r="G18" s="5">
        <f>(G9*I17-G11/2)*I5+(G9*I16-G11/2)*I6+G9*G7+((I5+I6)*2+2*G7)*G8</f>
        <v>45.33588283452221</v>
      </c>
      <c r="H18" s="6" t="s">
        <v>14</v>
      </c>
      <c r="I18" s="9"/>
    </row>
    <row r="19" spans="2:9" ht="13.5" thickBot="1">
      <c r="B19" s="4"/>
      <c r="C19" s="12"/>
      <c r="D19" s="5"/>
      <c r="E19" s="5" t="s">
        <v>15</v>
      </c>
      <c r="F19" s="5" t="s">
        <v>10</v>
      </c>
      <c r="G19" s="5">
        <f>I7*G18*G10*I23/1000000000</f>
        <v>5.2136265259700534E-05</v>
      </c>
      <c r="H19" s="6" t="s">
        <v>16</v>
      </c>
      <c r="I19" s="9"/>
    </row>
    <row r="20" spans="2:9" ht="18">
      <c r="B20" s="4"/>
      <c r="C20" s="45"/>
      <c r="D20" s="14"/>
      <c r="E20" s="5"/>
      <c r="F20" s="5" t="s">
        <v>10</v>
      </c>
      <c r="G20" s="5"/>
      <c r="H20" s="6"/>
      <c r="I20" s="9"/>
    </row>
    <row r="21" spans="2:8" ht="18">
      <c r="B21" s="27" t="s">
        <v>48</v>
      </c>
      <c r="C21" s="46" t="s">
        <v>49</v>
      </c>
      <c r="D21" s="5"/>
      <c r="E21" s="10" t="s">
        <v>17</v>
      </c>
      <c r="F21" s="10" t="s">
        <v>10</v>
      </c>
      <c r="G21" s="22">
        <f>7850*G19/G14</f>
        <v>0.6821161371477487</v>
      </c>
      <c r="H21" s="11" t="s">
        <v>18</v>
      </c>
    </row>
    <row r="22" spans="2:8" ht="18.75" thickBot="1">
      <c r="B22" s="4"/>
      <c r="C22" s="47"/>
      <c r="D22" s="5"/>
      <c r="E22" s="10" t="s">
        <v>19</v>
      </c>
      <c r="F22" s="10" t="s">
        <v>10</v>
      </c>
      <c r="G22" s="22">
        <f>G21/G13</f>
        <v>1.3642322742954973</v>
      </c>
      <c r="H22" s="11" t="s">
        <v>20</v>
      </c>
    </row>
    <row r="23" spans="2:9" ht="13.5" thickBot="1">
      <c r="B23" s="15"/>
      <c r="C23" s="25" t="s">
        <v>21</v>
      </c>
      <c r="D23" s="7"/>
      <c r="E23" s="7"/>
      <c r="F23" s="7"/>
      <c r="G23" s="7"/>
      <c r="H23" s="8"/>
      <c r="I23" s="9">
        <v>1.15</v>
      </c>
    </row>
  </sheetData>
  <sheetProtection password="C939" sheet="1" objects="1" scenarios="1"/>
  <printOptions/>
  <pageMargins left="0.787401575" right="0.787401575" top="0.9842519690000001" bottom="0.9842519690000001" header="0.492125985" footer="0.492125985"/>
  <pageSetup horizontalDpi="300" verticalDpi="300" orientation="landscape" paperSize="9" r:id="rId4"/>
  <drawing r:id="rId3"/>
  <legacyDrawing r:id="rId2"/>
  <oleObjects>
    <oleObject progId="AutoCAD LT Drawing" shapeId="24916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7109375" style="0" customWidth="1"/>
    <col min="2" max="4" width="11.57421875" style="0" customWidth="1"/>
    <col min="5" max="5" width="32.7109375" style="0" customWidth="1"/>
    <col min="6" max="6" width="3.7109375" style="0" customWidth="1"/>
    <col min="7" max="8" width="11.57421875" style="0" customWidth="1"/>
    <col min="9" max="9" width="0" style="0" hidden="1" customWidth="1"/>
  </cols>
  <sheetData>
    <row r="1" ht="13.5" thickBot="1">
      <c r="A1" s="16"/>
    </row>
    <row r="2" spans="2:9" ht="12.75">
      <c r="B2" s="1"/>
      <c r="C2" s="2"/>
      <c r="D2" s="2"/>
      <c r="E2" s="2"/>
      <c r="F2" s="2"/>
      <c r="G2" s="2"/>
      <c r="H2" s="3"/>
      <c r="I2" s="9"/>
    </row>
    <row r="3" spans="2:9" ht="20.25">
      <c r="B3" s="4"/>
      <c r="C3" s="5"/>
      <c r="D3" s="5"/>
      <c r="E3" s="5"/>
      <c r="F3" s="5"/>
      <c r="G3" s="33" t="s">
        <v>33</v>
      </c>
      <c r="H3" s="6"/>
      <c r="I3" s="9"/>
    </row>
    <row r="4" spans="2:9" ht="12.75">
      <c r="B4" s="4"/>
      <c r="C4" s="5"/>
      <c r="D4" s="5"/>
      <c r="E4" s="5"/>
      <c r="F4" s="5"/>
      <c r="G4" s="5"/>
      <c r="H4" s="6"/>
      <c r="I4" s="9"/>
    </row>
    <row r="5" spans="2:9" ht="12.75">
      <c r="B5" s="4"/>
      <c r="C5" s="5"/>
      <c r="D5" s="5"/>
      <c r="E5" s="5" t="s">
        <v>50</v>
      </c>
      <c r="F5" s="23" t="s">
        <v>4</v>
      </c>
      <c r="G5" s="21">
        <v>30</v>
      </c>
      <c r="H5" s="6" t="s">
        <v>23</v>
      </c>
      <c r="I5" s="9">
        <f>(G9*I17-G11/2)*TAN(PI()/180*G5)</f>
        <v>1.2547745850387864</v>
      </c>
    </row>
    <row r="6" spans="2:9" ht="12.75">
      <c r="B6" s="4"/>
      <c r="C6" s="5"/>
      <c r="D6" s="5"/>
      <c r="E6" s="5" t="s">
        <v>51</v>
      </c>
      <c r="F6" s="23" t="s">
        <v>6</v>
      </c>
      <c r="G6" s="21">
        <v>30</v>
      </c>
      <c r="H6" s="6" t="s">
        <v>23</v>
      </c>
      <c r="I6" s="9">
        <f>(G9*I16-G11/2)*TAN(PI()/180*G6)</f>
        <v>0.3387121579245803</v>
      </c>
    </row>
    <row r="7" spans="2:9" ht="12.75">
      <c r="B7" s="4"/>
      <c r="C7" s="5"/>
      <c r="D7" s="5"/>
      <c r="E7" s="5" t="s">
        <v>35</v>
      </c>
      <c r="F7" s="23" t="s">
        <v>25</v>
      </c>
      <c r="G7" s="21">
        <v>3</v>
      </c>
      <c r="H7" s="6" t="s">
        <v>5</v>
      </c>
      <c r="I7" s="9">
        <v>1</v>
      </c>
    </row>
    <row r="8" spans="2:9" ht="12.75">
      <c r="B8" s="4"/>
      <c r="C8" s="5"/>
      <c r="D8" s="5"/>
      <c r="E8" s="5" t="s">
        <v>52</v>
      </c>
      <c r="F8" s="23" t="s">
        <v>27</v>
      </c>
      <c r="G8" s="21">
        <v>3.2</v>
      </c>
      <c r="H8" s="6" t="s">
        <v>5</v>
      </c>
      <c r="I8" s="9"/>
    </row>
    <row r="9" spans="2:9" ht="12.75">
      <c r="B9" s="4"/>
      <c r="C9" s="5"/>
      <c r="D9" s="5"/>
      <c r="E9" s="5" t="s">
        <v>46</v>
      </c>
      <c r="F9" s="23" t="s">
        <v>29</v>
      </c>
      <c r="G9" s="21">
        <v>4.76</v>
      </c>
      <c r="H9" s="6" t="s">
        <v>5</v>
      </c>
      <c r="I9" s="9"/>
    </row>
    <row r="10" spans="2:9" ht="12.75">
      <c r="B10" s="4"/>
      <c r="C10" s="5"/>
      <c r="D10" s="5"/>
      <c r="E10" s="5" t="s">
        <v>47</v>
      </c>
      <c r="F10" s="23" t="s">
        <v>8</v>
      </c>
      <c r="G10" s="21">
        <v>33200</v>
      </c>
      <c r="H10" s="6" t="s">
        <v>5</v>
      </c>
      <c r="I10" s="9"/>
    </row>
    <row r="11" spans="2:9" ht="12.75">
      <c r="B11" s="4"/>
      <c r="C11" s="5"/>
      <c r="D11" s="5"/>
      <c r="E11" s="5" t="s">
        <v>30</v>
      </c>
      <c r="F11" s="23" t="s">
        <v>31</v>
      </c>
      <c r="G11" s="21">
        <v>2</v>
      </c>
      <c r="H11" s="6" t="s">
        <v>5</v>
      </c>
      <c r="I11" s="9"/>
    </row>
    <row r="12" spans="2:9" ht="12.75">
      <c r="B12" s="4"/>
      <c r="C12" s="5"/>
      <c r="D12" s="5"/>
      <c r="E12" s="5"/>
      <c r="F12" s="5"/>
      <c r="G12" s="5"/>
      <c r="H12" s="6"/>
      <c r="I12" s="9"/>
    </row>
    <row r="13" spans="2:9" ht="12.75">
      <c r="B13" s="4"/>
      <c r="C13" s="5"/>
      <c r="D13" s="5"/>
      <c r="E13" s="5" t="s">
        <v>40</v>
      </c>
      <c r="F13" s="5" t="s">
        <v>10</v>
      </c>
      <c r="G13" s="12">
        <v>1.25</v>
      </c>
      <c r="H13" s="6" t="s">
        <v>11</v>
      </c>
      <c r="I13" s="9"/>
    </row>
    <row r="14" spans="2:9" ht="12.75">
      <c r="B14" s="4"/>
      <c r="C14" s="5"/>
      <c r="D14" s="5"/>
      <c r="E14" s="5" t="s">
        <v>41</v>
      </c>
      <c r="F14" s="5" t="s">
        <v>10</v>
      </c>
      <c r="G14" s="12">
        <v>0.98</v>
      </c>
      <c r="H14" s="6"/>
      <c r="I14" s="9"/>
    </row>
    <row r="15" spans="2:9" ht="12.75">
      <c r="B15" s="4"/>
      <c r="D15" s="5"/>
      <c r="E15" s="5"/>
      <c r="F15" s="5"/>
      <c r="G15" s="5"/>
      <c r="H15" s="6"/>
      <c r="I15" s="32"/>
    </row>
    <row r="16" spans="2:9" ht="12.75">
      <c r="B16" s="4"/>
      <c r="C16" s="19" t="s">
        <v>32</v>
      </c>
      <c r="D16" s="5"/>
      <c r="E16" s="5"/>
      <c r="F16" s="5"/>
      <c r="G16" s="5"/>
      <c r="H16" s="6"/>
      <c r="I16" s="9">
        <f>1/3</f>
        <v>0.3333333333333333</v>
      </c>
    </row>
    <row r="17" spans="2:9" ht="12.75">
      <c r="B17" s="4"/>
      <c r="C17" s="20"/>
      <c r="D17" s="5"/>
      <c r="E17" s="5"/>
      <c r="F17" s="5"/>
      <c r="G17" s="5"/>
      <c r="H17" s="6"/>
      <c r="I17" s="9">
        <f>2/3</f>
        <v>0.6666666666666666</v>
      </c>
    </row>
    <row r="18" spans="2:9" ht="12.75">
      <c r="B18" s="4"/>
      <c r="C18" s="20" t="s">
        <v>42</v>
      </c>
      <c r="D18" s="5"/>
      <c r="E18" s="5" t="s">
        <v>43</v>
      </c>
      <c r="F18" s="5" t="s">
        <v>10</v>
      </c>
      <c r="G18" s="5">
        <f>(G9*I17-G11/2)*I5/2+(G9*I16-G11/2)*I6/2+(G9+2*G8)*G7+(I5+I6)*G8</f>
        <v>40.042034859549474</v>
      </c>
      <c r="H18" s="6" t="s">
        <v>14</v>
      </c>
      <c r="I18" s="9"/>
    </row>
    <row r="19" spans="2:9" ht="12.75">
      <c r="B19" s="4"/>
      <c r="C19" s="12"/>
      <c r="D19" s="5"/>
      <c r="E19" s="5" t="s">
        <v>15</v>
      </c>
      <c r="F19" s="5" t="s">
        <v>10</v>
      </c>
      <c r="G19" s="5">
        <f>I7*G18*G10*I23/1000000000</f>
        <v>0.0015288048909375988</v>
      </c>
      <c r="H19" s="6" t="s">
        <v>16</v>
      </c>
      <c r="I19" s="9"/>
    </row>
    <row r="20" spans="2:9" ht="18">
      <c r="B20" s="4"/>
      <c r="C20" s="30"/>
      <c r="D20" s="14"/>
      <c r="E20" s="5"/>
      <c r="F20" s="5"/>
      <c r="G20" s="5"/>
      <c r="H20" s="6"/>
      <c r="I20" s="9"/>
    </row>
    <row r="21" spans="2:9" ht="18">
      <c r="B21" s="27" t="s">
        <v>48</v>
      </c>
      <c r="C21" s="31" t="s">
        <v>49</v>
      </c>
      <c r="D21" s="5"/>
      <c r="E21" s="10" t="s">
        <v>17</v>
      </c>
      <c r="F21" s="10" t="s">
        <v>10</v>
      </c>
      <c r="G21" s="17">
        <f>7850*G19/G14</f>
        <v>12.246039177408317</v>
      </c>
      <c r="H21" s="11" t="s">
        <v>18</v>
      </c>
      <c r="I21" s="9"/>
    </row>
    <row r="22" spans="2:8" ht="18">
      <c r="B22" s="4"/>
      <c r="C22" s="31"/>
      <c r="D22" s="5"/>
      <c r="E22" s="10" t="s">
        <v>19</v>
      </c>
      <c r="F22" s="10" t="s">
        <v>10</v>
      </c>
      <c r="G22" s="17">
        <f>G21/G13</f>
        <v>9.796831341926653</v>
      </c>
      <c r="H22" s="11" t="s">
        <v>20</v>
      </c>
    </row>
    <row r="23" spans="2:9" ht="13.5" thickBot="1">
      <c r="B23" s="15"/>
      <c r="C23" s="25" t="s">
        <v>21</v>
      </c>
      <c r="D23" s="7"/>
      <c r="E23" s="7"/>
      <c r="F23" s="7"/>
      <c r="G23" s="7"/>
      <c r="H23" s="8"/>
      <c r="I23" s="9">
        <v>1.15</v>
      </c>
    </row>
  </sheetData>
  <sheetProtection password="C939" sheet="1" objects="1" scenarios="1"/>
  <printOptions/>
  <pageMargins left="0.787401575" right="0.787401575" top="0.984251969" bottom="0.984251969" header="0.492125985" footer="0.492125985"/>
  <pageSetup orientation="landscape" paperSize="9" r:id="rId4"/>
  <drawing r:id="rId3"/>
  <legacyDrawing r:id="rId2"/>
  <oleObjects>
    <oleObject progId="AutoCAD" shapeId="22259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Walter Barbosa</Manager>
  <Company>Walter Barbosa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solda</dc:title>
  <dc:subject>Solda</dc:subject>
  <dc:creator>César Romário           </dc:creator>
  <cp:keywords>Soldagem</cp:keywords>
  <dc:description>Programa básico</dc:description>
  <cp:lastModifiedBy>Luis</cp:lastModifiedBy>
  <dcterms:created xsi:type="dcterms:W3CDTF">2000-04-09T17:39:48Z</dcterms:created>
  <dcterms:modified xsi:type="dcterms:W3CDTF">2015-04-16T17:23:36Z</dcterms:modified>
  <cp:category/>
  <cp:version/>
  <cp:contentType/>
  <cp:contentStatus/>
</cp:coreProperties>
</file>